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1116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5" name="ID_395EA71C7B774C90993D1D59559EAC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14065" y="701675"/>
          <a:ext cx="3857625" cy="68580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28" name="ID_668D2F2CB9334F6592F30DA330453FDB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3314065" y="1374775"/>
          <a:ext cx="3857625" cy="68580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30" name="ID_A7E86DE4987C4A999E5A8784886F21A3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3314065" y="2047875"/>
          <a:ext cx="3857625" cy="68580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32" name="ID_F3AC11AC6AC54D7AA53F33938ACF02A3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3314065" y="2720975"/>
          <a:ext cx="3857625" cy="68580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34" name="ID_62559276E95746E9BB0A7F5E83376001"/>
        <xdr:cNvPicPr>
          <a:picLocks noChangeAspect="1"/>
        </xdr:cNvPicPr>
      </xdr:nvPicPr>
      <xdr:blipFill>
        <a:blip r:embed="rId6" r:link="rId2"/>
        <a:stretch>
          <a:fillRect/>
        </a:stretch>
      </xdr:blipFill>
      <xdr:spPr>
        <a:xfrm>
          <a:off x="3314065" y="3394075"/>
          <a:ext cx="3857625" cy="68580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36" name="ID_0FEA695387A34DF89A10D6828A0BDE40"/>
        <xdr:cNvPicPr>
          <a:picLocks noChangeAspect="1"/>
        </xdr:cNvPicPr>
      </xdr:nvPicPr>
      <xdr:blipFill>
        <a:blip r:embed="rId7" r:link="rId2"/>
        <a:stretch>
          <a:fillRect/>
        </a:stretch>
      </xdr:blipFill>
      <xdr:spPr>
        <a:xfrm>
          <a:off x="3314065" y="4067175"/>
          <a:ext cx="3857625" cy="68580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38" name="ID_59D33D5386E84522865920401F1D7D8F"/>
        <xdr:cNvPicPr>
          <a:picLocks noChangeAspect="1"/>
        </xdr:cNvPicPr>
      </xdr:nvPicPr>
      <xdr:blipFill>
        <a:blip r:embed="rId8" r:link="rId2"/>
        <a:stretch>
          <a:fillRect/>
        </a:stretch>
      </xdr:blipFill>
      <xdr:spPr>
        <a:xfrm>
          <a:off x="3314065" y="4740275"/>
          <a:ext cx="3857625" cy="68580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40" name="ID_52FD9C7B3715490C8EBA93DAE0C4E7C0"/>
        <xdr:cNvPicPr>
          <a:picLocks noChangeAspect="1"/>
        </xdr:cNvPicPr>
      </xdr:nvPicPr>
      <xdr:blipFill>
        <a:blip r:embed="rId9" r:link="rId2"/>
        <a:stretch>
          <a:fillRect/>
        </a:stretch>
      </xdr:blipFill>
      <xdr:spPr>
        <a:xfrm>
          <a:off x="3314065" y="5413375"/>
          <a:ext cx="3857625" cy="68580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42" name="ID_9CAB1FF0436A4E929CDFB49F6791A8E0"/>
        <xdr:cNvPicPr>
          <a:picLocks noChangeAspect="1"/>
        </xdr:cNvPicPr>
      </xdr:nvPicPr>
      <xdr:blipFill>
        <a:blip r:embed="rId10" r:link="rId2"/>
        <a:stretch>
          <a:fillRect/>
        </a:stretch>
      </xdr:blipFill>
      <xdr:spPr>
        <a:xfrm>
          <a:off x="3314065" y="6086475"/>
          <a:ext cx="3857625" cy="68580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44" name="ID_FF71F0D2D06B46B88B05DFEC703CDD36"/>
        <xdr:cNvPicPr>
          <a:picLocks noChangeAspect="1"/>
        </xdr:cNvPicPr>
      </xdr:nvPicPr>
      <xdr:blipFill>
        <a:blip r:embed="rId11" r:link="rId2"/>
        <a:stretch>
          <a:fillRect/>
        </a:stretch>
      </xdr:blipFill>
      <xdr:spPr>
        <a:xfrm>
          <a:off x="3314065" y="6759575"/>
          <a:ext cx="3857625" cy="68580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18" name="ID_9230E30C1B954252A3FB4902490D3D1A"/>
        <xdr:cNvPicPr>
          <a:picLocks noChangeAspect="1"/>
        </xdr:cNvPicPr>
      </xdr:nvPicPr>
      <xdr:blipFill>
        <a:blip r:embed="rId12" r:link="rId2"/>
        <a:stretch>
          <a:fillRect/>
        </a:stretch>
      </xdr:blipFill>
      <xdr:spPr>
        <a:xfrm>
          <a:off x="3314065" y="7432675"/>
          <a:ext cx="3048000" cy="22860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20" name="ID_17C3B4F5A30343268357F82FF3D51C8F"/>
        <xdr:cNvPicPr>
          <a:picLocks noChangeAspect="1"/>
        </xdr:cNvPicPr>
      </xdr:nvPicPr>
      <xdr:blipFill>
        <a:blip r:embed="rId13" r:link="rId2"/>
        <a:stretch>
          <a:fillRect/>
        </a:stretch>
      </xdr:blipFill>
      <xdr:spPr>
        <a:xfrm>
          <a:off x="3314065" y="8105775"/>
          <a:ext cx="3429000" cy="192849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22" name="ID_3E98C05813CE46108CA7120C0710A60B"/>
        <xdr:cNvPicPr>
          <a:picLocks noChangeAspect="1"/>
        </xdr:cNvPicPr>
      </xdr:nvPicPr>
      <xdr:blipFill>
        <a:blip r:embed="rId14" r:link="rId2"/>
        <a:stretch>
          <a:fillRect/>
        </a:stretch>
      </xdr:blipFill>
      <xdr:spPr>
        <a:xfrm>
          <a:off x="3314065" y="8778875"/>
          <a:ext cx="2286000" cy="30480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24" name="ID_16FC13CE044E4600A5221D9C4CA7FEF2"/>
        <xdr:cNvPicPr>
          <a:picLocks noChangeAspect="1"/>
        </xdr:cNvPicPr>
      </xdr:nvPicPr>
      <xdr:blipFill>
        <a:blip r:embed="rId15" r:link="rId2"/>
        <a:stretch>
          <a:fillRect/>
        </a:stretch>
      </xdr:blipFill>
      <xdr:spPr>
        <a:xfrm>
          <a:off x="3314065" y="9451975"/>
          <a:ext cx="3048000" cy="22860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26" name="ID_3D1BBDF6A970473A9A037DC6C5B3B086"/>
        <xdr:cNvPicPr>
          <a:picLocks noChangeAspect="1"/>
        </xdr:cNvPicPr>
      </xdr:nvPicPr>
      <xdr:blipFill>
        <a:blip r:embed="rId16" r:link="rId2"/>
        <a:stretch>
          <a:fillRect/>
        </a:stretch>
      </xdr:blipFill>
      <xdr:spPr>
        <a:xfrm>
          <a:off x="3314065" y="10125075"/>
          <a:ext cx="3048000" cy="22860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3" name="ID_2AA8E9FD308747E7BE920A83D9C7001D"/>
        <xdr:cNvPicPr>
          <a:picLocks noChangeAspect="1"/>
        </xdr:cNvPicPr>
      </xdr:nvPicPr>
      <xdr:blipFill>
        <a:blip r:embed="rId17" r:link="rId2"/>
        <a:stretch>
          <a:fillRect/>
        </a:stretch>
      </xdr:blipFill>
      <xdr:spPr>
        <a:xfrm>
          <a:off x="3314065" y="10798175"/>
          <a:ext cx="3048000" cy="22860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4" name="ID_464C0DBA6979438D920A7B716F9055AE"/>
        <xdr:cNvPicPr>
          <a:picLocks noChangeAspect="1"/>
        </xdr:cNvPicPr>
      </xdr:nvPicPr>
      <xdr:blipFill>
        <a:blip r:embed="rId18" r:link="rId2"/>
        <a:stretch>
          <a:fillRect/>
        </a:stretch>
      </xdr:blipFill>
      <xdr:spPr>
        <a:xfrm>
          <a:off x="3314065" y="114712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5" name="ID_4BB7F9AD31CE4EB9829A1ADC72B7A19B"/>
        <xdr:cNvPicPr>
          <a:picLocks noChangeAspect="1"/>
        </xdr:cNvPicPr>
      </xdr:nvPicPr>
      <xdr:blipFill>
        <a:blip r:embed="rId19" r:link="rId2"/>
        <a:stretch>
          <a:fillRect/>
        </a:stretch>
      </xdr:blipFill>
      <xdr:spPr>
        <a:xfrm>
          <a:off x="3314065" y="121951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6" name="ID_6EF3CF86E34F4EDC81FDD05EA8C103EF"/>
        <xdr:cNvPicPr>
          <a:picLocks noChangeAspect="1"/>
        </xdr:cNvPicPr>
      </xdr:nvPicPr>
      <xdr:blipFill>
        <a:blip r:embed="rId20" r:link="rId2"/>
        <a:stretch>
          <a:fillRect/>
        </a:stretch>
      </xdr:blipFill>
      <xdr:spPr>
        <a:xfrm>
          <a:off x="3314065" y="129190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7" name="ID_FC0B8F9F6C6948EDB292F44D7FBBC858"/>
        <xdr:cNvPicPr>
          <a:picLocks noChangeAspect="1"/>
        </xdr:cNvPicPr>
      </xdr:nvPicPr>
      <xdr:blipFill>
        <a:blip r:embed="rId21" r:link="rId2"/>
        <a:stretch>
          <a:fillRect/>
        </a:stretch>
      </xdr:blipFill>
      <xdr:spPr>
        <a:xfrm>
          <a:off x="3314065" y="136429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8" name="ID_531B95EFAD42471496BEF34D6DD2D131"/>
        <xdr:cNvPicPr>
          <a:picLocks noChangeAspect="1"/>
        </xdr:cNvPicPr>
      </xdr:nvPicPr>
      <xdr:blipFill>
        <a:blip r:embed="rId22" r:link="rId2"/>
        <a:stretch>
          <a:fillRect/>
        </a:stretch>
      </xdr:blipFill>
      <xdr:spPr>
        <a:xfrm>
          <a:off x="3314065" y="143668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9" name="ID_F1BDDDDCD81F47A99A7015E5235E6A1D"/>
        <xdr:cNvPicPr>
          <a:picLocks noChangeAspect="1"/>
        </xdr:cNvPicPr>
      </xdr:nvPicPr>
      <xdr:blipFill>
        <a:blip r:embed="rId23" r:link="rId2"/>
        <a:stretch>
          <a:fillRect/>
        </a:stretch>
      </xdr:blipFill>
      <xdr:spPr>
        <a:xfrm>
          <a:off x="3314065" y="150907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10" name="ID_CCE4DE756AC2467DA260F1E3B41958CC"/>
        <xdr:cNvPicPr>
          <a:picLocks noChangeAspect="1"/>
        </xdr:cNvPicPr>
      </xdr:nvPicPr>
      <xdr:blipFill>
        <a:blip r:embed="rId24" r:link="rId2"/>
        <a:stretch>
          <a:fillRect/>
        </a:stretch>
      </xdr:blipFill>
      <xdr:spPr>
        <a:xfrm>
          <a:off x="3314065" y="158146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11" name="ID_B02FD6C7F6E14DDBB3CA8819053C0988"/>
        <xdr:cNvPicPr>
          <a:picLocks noChangeAspect="1"/>
        </xdr:cNvPicPr>
      </xdr:nvPicPr>
      <xdr:blipFill>
        <a:blip r:embed="rId25" r:link="rId2"/>
        <a:stretch>
          <a:fillRect/>
        </a:stretch>
      </xdr:blipFill>
      <xdr:spPr>
        <a:xfrm>
          <a:off x="3314065" y="165385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12" name="ID_241F81DD97CD4A43B97C57FBA726D934"/>
        <xdr:cNvPicPr>
          <a:picLocks noChangeAspect="1"/>
        </xdr:cNvPicPr>
      </xdr:nvPicPr>
      <xdr:blipFill>
        <a:blip r:embed="rId26" r:link="rId2"/>
        <a:stretch>
          <a:fillRect/>
        </a:stretch>
      </xdr:blipFill>
      <xdr:spPr>
        <a:xfrm>
          <a:off x="3314065" y="172624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13" name="ID_58B852B69C2C42D6BF5539D9D7342067"/>
        <xdr:cNvPicPr>
          <a:picLocks noChangeAspect="1"/>
        </xdr:cNvPicPr>
      </xdr:nvPicPr>
      <xdr:blipFill>
        <a:blip r:embed="rId27" r:link="rId2"/>
        <a:stretch>
          <a:fillRect/>
        </a:stretch>
      </xdr:blipFill>
      <xdr:spPr>
        <a:xfrm>
          <a:off x="3314065" y="179863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2" name="ID_FDDFB153A7B448108AFE24BFCA11EED3"/>
        <xdr:cNvPicPr>
          <a:picLocks noChangeAspect="1"/>
        </xdr:cNvPicPr>
      </xdr:nvPicPr>
      <xdr:blipFill>
        <a:blip r:embed="rId28" r:link="rId2"/>
        <a:stretch>
          <a:fillRect/>
        </a:stretch>
      </xdr:blipFill>
      <xdr:spPr>
        <a:xfrm>
          <a:off x="3314065" y="18710275"/>
          <a:ext cx="4124325" cy="54959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14" name="ID_A527B51EF2C64199A4C405FF133B6EC5"/>
        <xdr:cNvPicPr>
          <a:picLocks noChangeAspect="1"/>
        </xdr:cNvPicPr>
      </xdr:nvPicPr>
      <xdr:blipFill>
        <a:blip r:embed="rId29" r:link="rId2"/>
        <a:stretch>
          <a:fillRect/>
        </a:stretch>
      </xdr:blipFill>
      <xdr:spPr>
        <a:xfrm>
          <a:off x="3314065" y="194341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15" name="ID_37CED5506C314547B92E6EE4BDFBBC6F"/>
        <xdr:cNvPicPr>
          <a:picLocks noChangeAspect="1"/>
        </xdr:cNvPicPr>
      </xdr:nvPicPr>
      <xdr:blipFill>
        <a:blip r:embed="rId30" r:link="rId2"/>
        <a:stretch>
          <a:fillRect/>
        </a:stretch>
      </xdr:blipFill>
      <xdr:spPr>
        <a:xfrm>
          <a:off x="3314065" y="20158075"/>
          <a:ext cx="5495925" cy="4124325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16" name="ID_4597712489474433B6FDFEF83BE62D09"/>
        <xdr:cNvPicPr>
          <a:picLocks noChangeAspect="1"/>
        </xdr:cNvPicPr>
      </xdr:nvPicPr>
      <xdr:blipFill>
        <a:blip r:embed="rId31" r:link="rId2"/>
        <a:stretch>
          <a:fillRect/>
        </a:stretch>
      </xdr:blipFill>
      <xdr:spPr>
        <a:xfrm>
          <a:off x="3314065" y="20881975"/>
          <a:ext cx="4124325" cy="5495925"/>
        </a:xfrm>
        <a:prstGeom prst="rect">
          <a:avLst/>
        </a:prstGeom>
        <a:noFill/>
        <a:ln>
          <a:noFill/>
        </a:ln>
      </xdr:spPr>
    </xdr:pic>
  </etc:cellImage>
</etc:cellImages>
</file>

<file path=xl/sharedStrings.xml><?xml version="1.0" encoding="utf-8"?>
<sst xmlns="http://schemas.openxmlformats.org/spreadsheetml/2006/main" count="269" uniqueCount="136">
  <si>
    <t>2025-2026 学年第 二 学期校级学风常态精准巡查（教室）记录表（第 16 周）</t>
  </si>
  <si>
    <t>星期</t>
  </si>
  <si>
    <t>巡查人员</t>
  </si>
  <si>
    <t>上课地点</t>
  </si>
  <si>
    <t>上课时间</t>
  </si>
  <si>
    <t>课堂状态图片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</si>
  <si>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</si>
  <si>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</si>
  <si>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</si>
  <si>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</si>
  <si>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</si>
  <si>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</si>
  <si>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</si>
  <si>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</si>
  <si>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</si>
  <si>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</si>
  <si>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</si>
  <si>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前排缺额人数</t>
  </si>
  <si>
    <t>总分数</t>
  </si>
  <si>
    <t>学生处巡查重点反馈</t>
  </si>
  <si>
    <t>其它问题</t>
  </si>
  <si>
    <t>一</t>
  </si>
  <si>
    <t>潘  越
赵雨薇
王田田</t>
  </si>
  <si>
    <t>A102</t>
  </si>
  <si>
    <t>水利工程学院</t>
  </si>
  <si>
    <t>24给排水1-3 闻天班</t>
  </si>
  <si>
    <t>大学英语</t>
  </si>
  <si>
    <t>/</t>
  </si>
  <si>
    <t>A103</t>
  </si>
  <si>
    <t>23农资1-3</t>
  </si>
  <si>
    <t>生态工程学</t>
  </si>
  <si>
    <t>A106</t>
  </si>
  <si>
    <t>计算机与人工智能学院</t>
  </si>
  <si>
    <t>24计算机2-3班</t>
  </si>
  <si>
    <t>计算机组成原理</t>
  </si>
  <si>
    <t>A108</t>
  </si>
  <si>
    <t>土木与安全工程学院</t>
  </si>
  <si>
    <t>23安全1-3班</t>
  </si>
  <si>
    <t>安全工程专业英语</t>
  </si>
  <si>
    <t>A204</t>
  </si>
  <si>
    <t>信管1-2</t>
  </si>
  <si>
    <t>信息资源注意与管理</t>
  </si>
  <si>
    <t>A301</t>
  </si>
  <si>
    <t>24水工1-3班</t>
  </si>
  <si>
    <t>形式与政策</t>
  </si>
  <si>
    <t>A403</t>
  </si>
  <si>
    <t>机械与车辆工程学院</t>
  </si>
  <si>
    <t>23能动</t>
  </si>
  <si>
    <t>建筑概论</t>
  </si>
  <si>
    <t>B201</t>
  </si>
  <si>
    <t>24土木闻天班</t>
  </si>
  <si>
    <t>材料力学</t>
  </si>
  <si>
    <t>B203</t>
  </si>
  <si>
    <t>23机械闻天班</t>
  </si>
  <si>
    <t>数控加工技术</t>
  </si>
  <si>
    <t>B303</t>
  </si>
  <si>
    <t>25机械9-10班</t>
  </si>
  <si>
    <t>二</t>
  </si>
  <si>
    <t>姚慈航
杨  红
邵润洁</t>
  </si>
  <si>
    <t>A206</t>
  </si>
  <si>
    <t>23信管1-4班</t>
  </si>
  <si>
    <t>商务智能与决策支持系统</t>
  </si>
  <si>
    <t>聂智磊</t>
  </si>
  <si>
    <t>汪昕</t>
  </si>
  <si>
    <t>A306</t>
  </si>
  <si>
    <t>电气与信息工程学院</t>
  </si>
  <si>
    <t>24电气1-3班</t>
  </si>
  <si>
    <t>王剑叶</t>
  </si>
  <si>
    <t>沐钊颖</t>
  </si>
  <si>
    <t>23人工智能1-2班</t>
  </si>
  <si>
    <t>计算机网络</t>
  </si>
  <si>
    <t>杨煜轩</t>
  </si>
  <si>
    <t>杨红</t>
  </si>
  <si>
    <t>A201</t>
  </si>
  <si>
    <t>管理学院</t>
  </si>
  <si>
    <t>23人力3-4班</t>
  </si>
  <si>
    <t>劳动合同法与劳动关系管理</t>
  </si>
  <si>
    <t>刘芳</t>
  </si>
  <si>
    <t>施晶晶</t>
  </si>
  <si>
    <t>23工管3-4班</t>
  </si>
  <si>
    <t>测量学</t>
  </si>
  <si>
    <t>闻亚</t>
  </si>
  <si>
    <t>查雨虹</t>
  </si>
  <si>
    <t>B105</t>
  </si>
  <si>
    <t>23能动3-4班</t>
  </si>
  <si>
    <t>水轮机与辅助设备课程设计</t>
  </si>
  <si>
    <t>张艺丹</t>
  </si>
  <si>
    <t>王洪超</t>
  </si>
  <si>
    <t>三</t>
  </si>
  <si>
    <t>金  桂
杨冬竹
陈少博</t>
  </si>
  <si>
    <t>23农资环12班</t>
  </si>
  <si>
    <t>植物生理学</t>
  </si>
  <si>
    <t>24电气123+闻天班</t>
  </si>
  <si>
    <t>A302</t>
  </si>
  <si>
    <t>23人力34班</t>
  </si>
  <si>
    <t>社会保障学</t>
  </si>
  <si>
    <t>23土木1234闻天班</t>
  </si>
  <si>
    <t>形势与政策4</t>
  </si>
  <si>
    <t>23造价3-4班</t>
  </si>
  <si>
    <t>建筑结构课程设计</t>
  </si>
  <si>
    <t>A305</t>
  </si>
  <si>
    <t>23土木1-2班</t>
  </si>
  <si>
    <t>工程项目估价课程设计</t>
  </si>
  <si>
    <t>B104</t>
  </si>
  <si>
    <t>24计算机23班</t>
  </si>
  <si>
    <t>网站设计与网页制作</t>
  </si>
  <si>
    <t>B102</t>
  </si>
  <si>
    <t>25电气9-10班</t>
  </si>
  <si>
    <t>电力系统分析课程设计</t>
  </si>
  <si>
    <t>A405</t>
  </si>
  <si>
    <t>23土木三四班+闻天班</t>
  </si>
  <si>
    <t>B208</t>
  </si>
  <si>
    <t>24通信1-2班</t>
  </si>
  <si>
    <t>形势与政策</t>
  </si>
  <si>
    <t>四</t>
  </si>
  <si>
    <t>汪  昕
束露露
任一君</t>
  </si>
  <si>
    <t>l411</t>
  </si>
  <si>
    <t>艺术设计学院</t>
  </si>
  <si>
    <t>23数媒2班</t>
  </si>
  <si>
    <t>网页设计制作课程设计</t>
  </si>
  <si>
    <t>肖瑞琪</t>
  </si>
  <si>
    <t>左镜鸥</t>
  </si>
  <si>
    <t>l408</t>
  </si>
  <si>
    <t>23环设2班</t>
  </si>
  <si>
    <t>滨水景观课程设计</t>
  </si>
  <si>
    <t>刘静</t>
  </si>
  <si>
    <t>k105</t>
  </si>
  <si>
    <t>财经学院</t>
  </si>
  <si>
    <t>23财管3、4班</t>
  </si>
  <si>
    <t>财务风险与内部控制</t>
  </si>
  <si>
    <t>严琴</t>
  </si>
  <si>
    <t>裴维平</t>
  </si>
  <si>
    <t>s505</t>
  </si>
  <si>
    <t>23会计5-6班</t>
  </si>
  <si>
    <t>财务风险管理和内部控制</t>
  </si>
  <si>
    <t>刘素珍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</si>
</sst>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9" applyNumberFormat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31" fontId="0" fillId="0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0" fillId="0" borderId="5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8.jpeg"/><Relationship Id="rId8" Type="http://schemas.openxmlformats.org/officeDocument/2006/relationships/image" Target="media/image7.jpeg"/><Relationship Id="rId7" Type="http://schemas.openxmlformats.org/officeDocument/2006/relationships/image" Target="media/image6.jpeg"/><Relationship Id="rId6" Type="http://schemas.openxmlformats.org/officeDocument/2006/relationships/image" Target="media/image5.jpeg"/><Relationship Id="rId5" Type="http://schemas.openxmlformats.org/officeDocument/2006/relationships/image" Target="media/image4.jpeg"/><Relationship Id="rId4" Type="http://schemas.openxmlformats.org/officeDocument/2006/relationships/image" Target="media/image3.jpeg"/><Relationship Id="rId31" Type="http://schemas.openxmlformats.org/officeDocument/2006/relationships/image" Target="media/image30.jpeg"/><Relationship Id="rId30" Type="http://schemas.openxmlformats.org/officeDocument/2006/relationships/image" Target="media/image29.jpeg"/><Relationship Id="rId3" Type="http://schemas.openxmlformats.org/officeDocument/2006/relationships/image" Target="media/image2.jpeg"/><Relationship Id="rId29" Type="http://schemas.openxmlformats.org/officeDocument/2006/relationships/image" Target="media/image28.jpeg"/><Relationship Id="rId28" Type="http://schemas.openxmlformats.org/officeDocument/2006/relationships/image" Target="media/image27.jpeg"/><Relationship Id="rId27" Type="http://schemas.openxmlformats.org/officeDocument/2006/relationships/image" Target="media/image26.jpeg"/><Relationship Id="rId26" Type="http://schemas.openxmlformats.org/officeDocument/2006/relationships/image" Target="media/image25.jpeg"/><Relationship Id="rId25" Type="http://schemas.openxmlformats.org/officeDocument/2006/relationships/image" Target="media/image24.jpeg"/><Relationship Id="rId24" Type="http://schemas.openxmlformats.org/officeDocument/2006/relationships/image" Target="media/image23.jpeg"/><Relationship Id="rId23" Type="http://schemas.openxmlformats.org/officeDocument/2006/relationships/image" Target="media/image22.jpeg"/><Relationship Id="rId22" Type="http://schemas.openxmlformats.org/officeDocument/2006/relationships/image" Target="media/image21.jpeg"/><Relationship Id="rId21" Type="http://schemas.openxmlformats.org/officeDocument/2006/relationships/image" Target="media/image20.jpeg"/><Relationship Id="rId20" Type="http://schemas.openxmlformats.org/officeDocument/2006/relationships/image" Target="media/image19.jpeg"/><Relationship Id="rId2" Type="http://schemas.openxmlformats.org/officeDocument/2006/relationships/image" Target="NULL" TargetMode="External"/><Relationship Id="rId19" Type="http://schemas.openxmlformats.org/officeDocument/2006/relationships/image" Target="media/image18.jpeg"/><Relationship Id="rId18" Type="http://schemas.openxmlformats.org/officeDocument/2006/relationships/image" Target="media/image17.jpeg"/><Relationship Id="rId17" Type="http://schemas.openxmlformats.org/officeDocument/2006/relationships/image" Target="media/image16.jpeg"/><Relationship Id="rId16" Type="http://schemas.openxmlformats.org/officeDocument/2006/relationships/image" Target="media/image15.jpeg"/><Relationship Id="rId15" Type="http://schemas.openxmlformats.org/officeDocument/2006/relationships/image" Target="media/image14.jpeg"/><Relationship Id="rId14" Type="http://schemas.openxmlformats.org/officeDocument/2006/relationships/image" Target="media/image13.jpeg"/><Relationship Id="rId13" Type="http://schemas.openxmlformats.org/officeDocument/2006/relationships/image" Target="media/image12.jpeg"/><Relationship Id="rId12" Type="http://schemas.openxmlformats.org/officeDocument/2006/relationships/image" Target="media/image11.jpeg"/><Relationship Id="rId11" Type="http://schemas.openxmlformats.org/officeDocument/2006/relationships/image" Target="media/image10.jpeg"/><Relationship Id="rId10" Type="http://schemas.openxmlformats.org/officeDocument/2006/relationships/image" Target="media/image9.jpeg"/><Relationship Id="rId1" Type="http://schemas.openxmlformats.org/officeDocument/2006/relationships/image" Target="media/image1.jpeg"/></Relationships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www.wps.cn/officeDocument/2020/cellImage" Target="cellimag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10</xdr:col>
      <xdr:colOff>648447</xdr:colOff>
      <xdr:row>2</xdr:row>
      <xdr:rowOff>0</xdr:rowOff>
    </xdr:from>
    <xdr:ext cx="65" cy="172227"/>
    <xdr:sp>
      <xdr:nvSpPr>
        <xdr:cNvPr id="2" name="文本框 1"/>
        <xdr:cNvSpPr txBox="1"/>
      </xdr:nvSpPr>
      <xdr:spPr>
        <a:xfrm>
          <a:off x="13969365" y="701675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C110"/>
  <sheetViews>
    <sheetView tabSelected="1" zoomScale="70" zoomScaleNormal="70" workbookViewId="0">
      <pane ySplit="2" topLeftCell="A3" activePane="bottomLeft" state="frozen"/>
      <selection/>
      <selection pane="bottomLeft" activeCell="C7" sqref="C7"/>
    </sheetView>
  </sheetViews>
  <sheetFormatPr defaultColWidth="9" defaultRowHeight="13.5"/>
  <cols>
    <col min="1" max="1" width="6.08849557522124" style="1" customWidth="1"/>
    <col min="2" max="2" width="9.36283185840708" style="1" customWidth="1"/>
    <col min="3" max="3" width="14.9115044247788" style="1" customWidth="1"/>
    <col min="4" max="4" width="15.8230088495575" style="2" customWidth="1"/>
    <col min="5" max="5" width="17.646017699115" style="1" customWidth="1"/>
    <col min="6" max="6" width="25.2743362831858" style="3" customWidth="1"/>
    <col min="7" max="7" width="31.1858407079646" style="3" customWidth="1"/>
    <col min="8" max="8" width="47.9911504424779" style="3" customWidth="1"/>
    <col min="9" max="9" width="9.63716814159292" style="3" customWidth="1"/>
    <col min="10" max="10" width="7.72566371681416" style="3" customWidth="1"/>
    <col min="11" max="11" width="11" style="3" customWidth="1"/>
    <col min="12" max="12" width="10" style="3" customWidth="1"/>
    <col min="13" max="13" width="9.72566371681416" style="3" customWidth="1"/>
    <col min="14" max="14" width="18.9115044247788" style="3" customWidth="1"/>
    <col min="15" max="15" width="13.9115044247788" style="3" customWidth="1"/>
    <col min="16" max="16" width="15.0884955752212" style="3" customWidth="1"/>
    <col min="17" max="17" width="16.0884955752212" style="3" customWidth="1"/>
    <col min="18" max="18" width="8.54867256637168" style="1" customWidth="1"/>
    <col min="19" max="19" width="27.5486725663717" style="1" customWidth="1"/>
    <col min="20" max="20" width="11" style="1" customWidth="1"/>
    <col min="21" max="16384" width="9" style="1"/>
  </cols>
  <sheetData>
    <row r="1" ht="23.25" spans="1:41">
      <c r="A1" s="4" t="s">
        <v>0</v>
      </c>
      <c r="B1" s="4"/>
      <c r="C1" s="4"/>
      <c r="D1" s="5"/>
      <c r="E1" s="4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4"/>
      <c r="S1" s="4"/>
      <c r="T1" s="4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20"/>
    </row>
    <row r="2" ht="32" customHeight="1" spans="1:45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7" t="s">
        <v>18</v>
      </c>
      <c r="S2" s="7" t="s">
        <v>19</v>
      </c>
      <c r="T2" s="7" t="s">
        <v>20</v>
      </c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21"/>
      <c r="AP2" s="22"/>
      <c r="AQ2" s="22"/>
      <c r="AR2" s="22"/>
      <c r="AS2" s="22"/>
    </row>
    <row r="3" ht="53" customHeight="1" spans="1:46">
      <c r="A3" s="10" t="s">
        <v>21</v>
      </c>
      <c r="B3" s="11" t="s">
        <v>22</v>
      </c>
      <c r="C3" s="12" t="s">
        <v>23</v>
      </c>
      <c r="D3" s="13">
        <v>46188</v>
      </c>
      <c r="E3" s="14" t="str">
        <f>_xlfn.DISPIMG("ID_395EA71C7B774C90993D1D59559EAC18",1)</f>
        <v>=DISPIMG("ID_395EA71C7B774C90993D1D59559EAC18",1)</v>
      </c>
      <c r="F3" s="12" t="s">
        <v>24</v>
      </c>
      <c r="G3" s="12" t="s">
        <v>25</v>
      </c>
      <c r="H3" s="12" t="s">
        <v>26</v>
      </c>
      <c r="I3" s="12" t="s">
        <v>27</v>
      </c>
      <c r="J3" s="12" t="s">
        <v>27</v>
      </c>
      <c r="K3" s="12" t="s">
        <v>27</v>
      </c>
      <c r="L3" s="12" t="s">
        <v>27</v>
      </c>
      <c r="M3" s="12" t="s">
        <v>27</v>
      </c>
      <c r="N3" s="12">
        <v>7</v>
      </c>
      <c r="O3" s="12">
        <v>2</v>
      </c>
      <c r="P3" s="12">
        <v>4</v>
      </c>
      <c r="Q3" s="12">
        <v>9</v>
      </c>
      <c r="R3" s="18">
        <f t="shared" ref="R3:R17" si="0">100-(N3+O3+P3+Q3)</f>
        <v>78</v>
      </c>
      <c r="S3" s="19"/>
      <c r="T3" s="10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20"/>
    </row>
    <row r="4" ht="53" customHeight="1" spans="1:46">
      <c r="A4" s="10"/>
      <c r="B4" s="11"/>
      <c r="C4" s="12" t="s">
        <v>28</v>
      </c>
      <c r="D4" s="13">
        <v>46188</v>
      </c>
      <c r="E4" s="14" t="str">
        <f>_xlfn.DISPIMG("ID_668D2F2CB9334F6592F30DA330453FDB",1)</f>
        <v>=DISPIMG("ID_668D2F2CB9334F6592F30DA330453FDB",1)</v>
      </c>
      <c r="F4" s="12" t="s">
        <v>24</v>
      </c>
      <c r="G4" s="12" t="s">
        <v>29</v>
      </c>
      <c r="H4" s="12" t="s">
        <v>30</v>
      </c>
      <c r="I4" s="12" t="s">
        <v>27</v>
      </c>
      <c r="J4" s="12" t="s">
        <v>27</v>
      </c>
      <c r="K4" s="12" t="s">
        <v>27</v>
      </c>
      <c r="L4" s="12" t="s">
        <v>27</v>
      </c>
      <c r="M4" s="12" t="s">
        <v>27</v>
      </c>
      <c r="N4" s="12">
        <v>6</v>
      </c>
      <c r="O4" s="12">
        <v>2</v>
      </c>
      <c r="P4" s="12">
        <v>0</v>
      </c>
      <c r="Q4" s="12">
        <v>2</v>
      </c>
      <c r="R4" s="18">
        <f t="shared" si="0"/>
        <v>90</v>
      </c>
      <c r="S4" s="19"/>
      <c r="T4" s="10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20"/>
    </row>
    <row r="5" ht="53" customHeight="1" spans="1:46">
      <c r="A5" s="10"/>
      <c r="B5" s="11"/>
      <c r="C5" s="12" t="s">
        <v>31</v>
      </c>
      <c r="D5" s="13">
        <v>46188</v>
      </c>
      <c r="E5" s="14" t="str">
        <f>_xlfn.DISPIMG("ID_A7E86DE4987C4A999E5A8784886F21A3",1)</f>
        <v>=DISPIMG("ID_A7E86DE4987C4A999E5A8784886F21A3",1)</v>
      </c>
      <c r="F5" s="12" t="s">
        <v>32</v>
      </c>
      <c r="G5" s="12" t="s">
        <v>33</v>
      </c>
      <c r="H5" s="12" t="s">
        <v>34</v>
      </c>
      <c r="I5" s="12" t="s">
        <v>27</v>
      </c>
      <c r="J5" s="12" t="s">
        <v>27</v>
      </c>
      <c r="K5" s="12" t="s">
        <v>27</v>
      </c>
      <c r="L5" s="12" t="s">
        <v>27</v>
      </c>
      <c r="M5" s="12" t="s">
        <v>27</v>
      </c>
      <c r="N5" s="12">
        <v>6</v>
      </c>
      <c r="O5" s="12">
        <v>1</v>
      </c>
      <c r="P5" s="12">
        <v>2</v>
      </c>
      <c r="Q5" s="12">
        <v>5</v>
      </c>
      <c r="R5" s="18">
        <f t="shared" si="0"/>
        <v>86</v>
      </c>
      <c r="S5" s="19"/>
      <c r="T5" s="10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20"/>
    </row>
    <row r="6" ht="53" customHeight="1" spans="1:46">
      <c r="A6" s="10"/>
      <c r="B6" s="11"/>
      <c r="C6" s="12" t="s">
        <v>35</v>
      </c>
      <c r="D6" s="13">
        <v>46188</v>
      </c>
      <c r="E6" s="14" t="str">
        <f>_xlfn.DISPIMG("ID_F3AC11AC6AC54D7AA53F33938ACF02A3",1)</f>
        <v>=DISPIMG("ID_F3AC11AC6AC54D7AA53F33938ACF02A3",1)</v>
      </c>
      <c r="F6" s="12" t="s">
        <v>36</v>
      </c>
      <c r="G6" s="12" t="s">
        <v>37</v>
      </c>
      <c r="H6" s="12" t="s">
        <v>38</v>
      </c>
      <c r="I6" s="12" t="s">
        <v>27</v>
      </c>
      <c r="J6" s="12" t="s">
        <v>27</v>
      </c>
      <c r="K6" s="12" t="s">
        <v>27</v>
      </c>
      <c r="L6" s="12" t="s">
        <v>27</v>
      </c>
      <c r="M6" s="12" t="s">
        <v>27</v>
      </c>
      <c r="N6" s="12">
        <v>10</v>
      </c>
      <c r="O6" s="12">
        <v>3</v>
      </c>
      <c r="P6" s="12">
        <v>2</v>
      </c>
      <c r="Q6" s="12">
        <v>6</v>
      </c>
      <c r="R6" s="18">
        <f t="shared" si="0"/>
        <v>79</v>
      </c>
      <c r="S6" s="19"/>
      <c r="T6" s="10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20"/>
    </row>
    <row r="7" ht="53" customHeight="1" spans="1:46">
      <c r="A7" s="10"/>
      <c r="B7" s="11"/>
      <c r="C7" s="12" t="s">
        <v>39</v>
      </c>
      <c r="D7" s="13">
        <v>46188</v>
      </c>
      <c r="E7" s="14" t="str">
        <f>_xlfn.DISPIMG("ID_62559276E95746E9BB0A7F5E83376001",1)</f>
        <v>=DISPIMG("ID_62559276E95746E9BB0A7F5E83376001",1)</v>
      </c>
      <c r="F7" s="12" t="s">
        <v>36</v>
      </c>
      <c r="G7" s="12" t="s">
        <v>40</v>
      </c>
      <c r="H7" s="12" t="s">
        <v>41</v>
      </c>
      <c r="I7" s="12" t="s">
        <v>27</v>
      </c>
      <c r="J7" s="12" t="s">
        <v>27</v>
      </c>
      <c r="K7" s="12" t="s">
        <v>27</v>
      </c>
      <c r="L7" s="12" t="s">
        <v>27</v>
      </c>
      <c r="M7" s="12" t="s">
        <v>27</v>
      </c>
      <c r="N7" s="12">
        <v>5</v>
      </c>
      <c r="O7" s="12">
        <v>2</v>
      </c>
      <c r="P7" s="12">
        <v>2</v>
      </c>
      <c r="Q7" s="12">
        <v>6</v>
      </c>
      <c r="R7" s="18">
        <f t="shared" si="0"/>
        <v>85</v>
      </c>
      <c r="S7" s="19"/>
      <c r="T7" s="10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20"/>
    </row>
    <row r="8" ht="53" customHeight="1" spans="1:46">
      <c r="A8" s="10"/>
      <c r="B8" s="11"/>
      <c r="C8" s="12" t="s">
        <v>42</v>
      </c>
      <c r="D8" s="13">
        <v>46188</v>
      </c>
      <c r="E8" s="14" t="str">
        <f>_xlfn.DISPIMG("ID_0FEA695387A34DF89A10D6828A0BDE40",1)</f>
        <v>=DISPIMG("ID_0FEA695387A34DF89A10D6828A0BDE40",1)</v>
      </c>
      <c r="F8" s="12" t="s">
        <v>24</v>
      </c>
      <c r="G8" s="12" t="s">
        <v>43</v>
      </c>
      <c r="H8" s="12" t="s">
        <v>44</v>
      </c>
      <c r="I8" s="12" t="s">
        <v>27</v>
      </c>
      <c r="J8" s="12" t="s">
        <v>27</v>
      </c>
      <c r="K8" s="12" t="s">
        <v>27</v>
      </c>
      <c r="L8" s="12" t="s">
        <v>27</v>
      </c>
      <c r="M8" s="12" t="s">
        <v>27</v>
      </c>
      <c r="N8" s="12">
        <v>8</v>
      </c>
      <c r="O8" s="12">
        <v>2</v>
      </c>
      <c r="P8" s="12">
        <v>2</v>
      </c>
      <c r="Q8" s="12">
        <v>8</v>
      </c>
      <c r="R8" s="18">
        <f t="shared" si="0"/>
        <v>80</v>
      </c>
      <c r="S8" s="19"/>
      <c r="T8" s="10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20"/>
    </row>
    <row r="9" ht="53" customHeight="1" spans="1:46">
      <c r="A9" s="10"/>
      <c r="B9" s="11"/>
      <c r="C9" s="12" t="s">
        <v>45</v>
      </c>
      <c r="D9" s="13">
        <v>46188</v>
      </c>
      <c r="E9" s="14" t="str">
        <f>_xlfn.DISPIMG("ID_59D33D5386E84522865920401F1D7D8F",1)</f>
        <v>=DISPIMG("ID_59D33D5386E84522865920401F1D7D8F",1)</v>
      </c>
      <c r="F9" s="12" t="s">
        <v>46</v>
      </c>
      <c r="G9" s="12" t="s">
        <v>47</v>
      </c>
      <c r="H9" s="12" t="s">
        <v>48</v>
      </c>
      <c r="I9" s="12" t="s">
        <v>27</v>
      </c>
      <c r="J9" s="12" t="s">
        <v>27</v>
      </c>
      <c r="K9" s="12" t="s">
        <v>27</v>
      </c>
      <c r="L9" s="12" t="s">
        <v>27</v>
      </c>
      <c r="M9" s="12" t="s">
        <v>27</v>
      </c>
      <c r="N9" s="12">
        <v>3</v>
      </c>
      <c r="O9" s="12">
        <v>0</v>
      </c>
      <c r="P9" s="12">
        <v>0</v>
      </c>
      <c r="Q9" s="12">
        <v>7</v>
      </c>
      <c r="R9" s="18">
        <f t="shared" si="0"/>
        <v>90</v>
      </c>
      <c r="S9" s="19"/>
      <c r="T9" s="10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20"/>
    </row>
    <row r="10" ht="53" customHeight="1" spans="1:46">
      <c r="A10" s="10"/>
      <c r="B10" s="11"/>
      <c r="C10" s="12" t="s">
        <v>49</v>
      </c>
      <c r="D10" s="13">
        <v>46188</v>
      </c>
      <c r="E10" s="14" t="str">
        <f>_xlfn.DISPIMG("ID_52FD9C7B3715490C8EBA93DAE0C4E7C0",1)</f>
        <v>=DISPIMG("ID_52FD9C7B3715490C8EBA93DAE0C4E7C0",1)</v>
      </c>
      <c r="F10" s="12" t="s">
        <v>36</v>
      </c>
      <c r="G10" s="12" t="s">
        <v>50</v>
      </c>
      <c r="H10" s="12" t="s">
        <v>51</v>
      </c>
      <c r="I10" s="12" t="s">
        <v>27</v>
      </c>
      <c r="J10" s="12" t="s">
        <v>27</v>
      </c>
      <c r="K10" s="12" t="s">
        <v>27</v>
      </c>
      <c r="L10" s="12" t="s">
        <v>27</v>
      </c>
      <c r="M10" s="12" t="s">
        <v>27</v>
      </c>
      <c r="N10" s="12">
        <v>0</v>
      </c>
      <c r="O10" s="12">
        <v>0</v>
      </c>
      <c r="P10" s="12">
        <v>2</v>
      </c>
      <c r="Q10" s="12">
        <v>5</v>
      </c>
      <c r="R10" s="18">
        <f t="shared" si="0"/>
        <v>93</v>
      </c>
      <c r="S10" s="19"/>
      <c r="T10" s="10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20"/>
    </row>
    <row r="11" ht="53" customHeight="1" spans="1:46">
      <c r="A11" s="10"/>
      <c r="B11" s="11"/>
      <c r="C11" s="12" t="s">
        <v>52</v>
      </c>
      <c r="D11" s="13">
        <v>46188</v>
      </c>
      <c r="E11" s="14" t="str">
        <f>_xlfn.DISPIMG("ID_9CAB1FF0436A4E929CDFB49F6791A8E0",1)</f>
        <v>=DISPIMG("ID_9CAB1FF0436A4E929CDFB49F6791A8E0",1)</v>
      </c>
      <c r="F11" s="12" t="s">
        <v>46</v>
      </c>
      <c r="G11" s="12" t="s">
        <v>53</v>
      </c>
      <c r="H11" s="12" t="s">
        <v>54</v>
      </c>
      <c r="I11" s="12" t="s">
        <v>27</v>
      </c>
      <c r="J11" s="12" t="s">
        <v>27</v>
      </c>
      <c r="K11" s="12" t="s">
        <v>27</v>
      </c>
      <c r="L11" s="12" t="s">
        <v>27</v>
      </c>
      <c r="M11" s="12" t="s">
        <v>27</v>
      </c>
      <c r="N11" s="12">
        <v>3</v>
      </c>
      <c r="O11" s="12">
        <v>0</v>
      </c>
      <c r="P11" s="12">
        <v>2</v>
      </c>
      <c r="Q11" s="12">
        <v>6</v>
      </c>
      <c r="R11" s="18">
        <f t="shared" si="0"/>
        <v>89</v>
      </c>
      <c r="S11" s="19"/>
      <c r="T11" s="10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20"/>
    </row>
    <row r="12" ht="53" customHeight="1" spans="1:46">
      <c r="A12" s="10"/>
      <c r="B12" s="11"/>
      <c r="C12" s="12" t="s">
        <v>55</v>
      </c>
      <c r="D12" s="13">
        <v>46188</v>
      </c>
      <c r="E12" s="14" t="str">
        <f>_xlfn.DISPIMG("ID_FF71F0D2D06B46B88B05DFEC703CDD36",1)</f>
        <v>=DISPIMG("ID_FF71F0D2D06B46B88B05DFEC703CDD36",1)</v>
      </c>
      <c r="F12" s="12" t="s">
        <v>46</v>
      </c>
      <c r="G12" s="12" t="s">
        <v>56</v>
      </c>
      <c r="H12" s="12" t="s">
        <v>54</v>
      </c>
      <c r="I12" s="12" t="s">
        <v>27</v>
      </c>
      <c r="J12" s="12" t="s">
        <v>27</v>
      </c>
      <c r="K12" s="12" t="s">
        <v>27</v>
      </c>
      <c r="L12" s="12" t="s">
        <v>27</v>
      </c>
      <c r="M12" s="12" t="s">
        <v>27</v>
      </c>
      <c r="N12" s="12">
        <v>5</v>
      </c>
      <c r="O12" s="12">
        <v>0</v>
      </c>
      <c r="P12" s="12">
        <v>5</v>
      </c>
      <c r="Q12" s="12">
        <v>5</v>
      </c>
      <c r="R12" s="18">
        <f t="shared" si="0"/>
        <v>85</v>
      </c>
      <c r="S12" s="19"/>
      <c r="T12" s="10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20"/>
    </row>
    <row r="13" ht="53" customHeight="1" spans="1:46">
      <c r="A13" s="10" t="s">
        <v>57</v>
      </c>
      <c r="B13" s="11" t="s">
        <v>58</v>
      </c>
      <c r="C13" s="12" t="s">
        <v>59</v>
      </c>
      <c r="D13" s="13">
        <v>46189</v>
      </c>
      <c r="E13" s="14" t="str">
        <f>_xlfn.DISPIMG("ID_9230E30C1B954252A3FB4902490D3D1A",1)</f>
        <v>=DISPIMG("ID_9230E30C1B954252A3FB4902490D3D1A",1)</v>
      </c>
      <c r="F13" s="12" t="s">
        <v>32</v>
      </c>
      <c r="G13" s="12" t="s">
        <v>60</v>
      </c>
      <c r="H13" s="12" t="s">
        <v>61</v>
      </c>
      <c r="I13" s="12" t="s">
        <v>62</v>
      </c>
      <c r="J13" s="12" t="s">
        <v>63</v>
      </c>
      <c r="K13" s="12">
        <v>45</v>
      </c>
      <c r="L13" s="12">
        <v>0</v>
      </c>
      <c r="M13" s="12">
        <v>0</v>
      </c>
      <c r="N13" s="12">
        <v>4</v>
      </c>
      <c r="O13" s="12">
        <v>0</v>
      </c>
      <c r="P13" s="12">
        <v>0</v>
      </c>
      <c r="Q13" s="12">
        <v>4</v>
      </c>
      <c r="R13" s="18">
        <f t="shared" si="0"/>
        <v>92</v>
      </c>
      <c r="S13" s="19"/>
      <c r="T13" s="10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20"/>
    </row>
    <row r="14" ht="53" customHeight="1" spans="1:46">
      <c r="A14" s="10"/>
      <c r="B14" s="11"/>
      <c r="C14" s="12" t="s">
        <v>64</v>
      </c>
      <c r="D14" s="13">
        <v>46189</v>
      </c>
      <c r="E14" s="14" t="str">
        <f>_xlfn.DISPIMG("ID_17C3B4F5A30343268357F82FF3D51C8F",1)</f>
        <v>=DISPIMG("ID_17C3B4F5A30343268357F82FF3D51C8F",1)</v>
      </c>
      <c r="F14" s="12" t="s">
        <v>65</v>
      </c>
      <c r="G14" s="12" t="s">
        <v>66</v>
      </c>
      <c r="H14" s="12" t="s">
        <v>44</v>
      </c>
      <c r="I14" s="12" t="s">
        <v>67</v>
      </c>
      <c r="J14" s="12" t="s">
        <v>68</v>
      </c>
      <c r="K14" s="12">
        <v>45</v>
      </c>
      <c r="L14" s="12">
        <v>0</v>
      </c>
      <c r="M14" s="12">
        <v>0</v>
      </c>
      <c r="N14" s="12">
        <v>4</v>
      </c>
      <c r="O14" s="12">
        <v>0</v>
      </c>
      <c r="P14" s="12">
        <v>0</v>
      </c>
      <c r="Q14" s="12">
        <v>2</v>
      </c>
      <c r="R14" s="18">
        <f t="shared" si="0"/>
        <v>94</v>
      </c>
      <c r="S14" s="19"/>
      <c r="T14" s="10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20"/>
    </row>
    <row r="15" ht="53" customHeight="1" spans="1:46">
      <c r="A15" s="10"/>
      <c r="B15" s="11"/>
      <c r="C15" s="12" t="s">
        <v>39</v>
      </c>
      <c r="D15" s="13">
        <v>46189</v>
      </c>
      <c r="E15" s="14" t="str">
        <f>_xlfn.DISPIMG("ID_3E98C05813CE46108CA7120C0710A60B",1)</f>
        <v>=DISPIMG("ID_3E98C05813CE46108CA7120C0710A60B",1)</v>
      </c>
      <c r="F15" s="12" t="s">
        <v>32</v>
      </c>
      <c r="G15" s="12" t="s">
        <v>69</v>
      </c>
      <c r="H15" s="12" t="s">
        <v>70</v>
      </c>
      <c r="I15" s="12" t="s">
        <v>71</v>
      </c>
      <c r="J15" s="12" t="s">
        <v>72</v>
      </c>
      <c r="K15" s="12">
        <v>35</v>
      </c>
      <c r="L15" s="12">
        <v>0</v>
      </c>
      <c r="M15" s="12">
        <v>0</v>
      </c>
      <c r="N15" s="12">
        <v>4</v>
      </c>
      <c r="O15" s="12">
        <v>0</v>
      </c>
      <c r="P15" s="12">
        <v>0</v>
      </c>
      <c r="Q15" s="12">
        <v>4</v>
      </c>
      <c r="R15" s="18">
        <f t="shared" si="0"/>
        <v>92</v>
      </c>
      <c r="S15" s="19"/>
      <c r="T15" s="10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20"/>
    </row>
    <row r="16" ht="53" customHeight="1" spans="1:46">
      <c r="A16" s="10"/>
      <c r="B16" s="11"/>
      <c r="C16" s="12" t="s">
        <v>73</v>
      </c>
      <c r="D16" s="13">
        <v>46189</v>
      </c>
      <c r="E16" s="14" t="str">
        <f>_xlfn.DISPIMG("ID_16FC13CE044E4600A5221D9C4CA7FEF2",1)</f>
        <v>=DISPIMG("ID_16FC13CE044E4600A5221D9C4CA7FEF2",1)</v>
      </c>
      <c r="F16" s="12" t="s">
        <v>74</v>
      </c>
      <c r="G16" s="12" t="s">
        <v>75</v>
      </c>
      <c r="H16" s="12" t="s">
        <v>76</v>
      </c>
      <c r="I16" s="12" t="s">
        <v>77</v>
      </c>
      <c r="J16" s="12" t="s">
        <v>78</v>
      </c>
      <c r="K16" s="12">
        <v>63</v>
      </c>
      <c r="L16" s="12">
        <v>0</v>
      </c>
      <c r="M16" s="12">
        <v>0</v>
      </c>
      <c r="N16" s="12">
        <v>4</v>
      </c>
      <c r="O16" s="12">
        <v>0</v>
      </c>
      <c r="P16" s="12">
        <v>0</v>
      </c>
      <c r="Q16" s="12">
        <v>6</v>
      </c>
      <c r="R16" s="18">
        <f t="shared" si="0"/>
        <v>90</v>
      </c>
      <c r="S16" s="19"/>
      <c r="T16" s="10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20"/>
    </row>
    <row r="17" ht="53" customHeight="1" spans="1:46">
      <c r="A17" s="10"/>
      <c r="B17" s="11"/>
      <c r="C17" s="12" t="s">
        <v>23</v>
      </c>
      <c r="D17" s="13">
        <v>46189</v>
      </c>
      <c r="E17" s="14" t="str">
        <f>_xlfn.DISPIMG("ID_3D1BBDF6A970473A9A037DC6C5B3B086",1)</f>
        <v>=DISPIMG("ID_3D1BBDF6A970473A9A037DC6C5B3B086",1)</v>
      </c>
      <c r="F17" s="12" t="s">
        <v>36</v>
      </c>
      <c r="G17" s="12" t="s">
        <v>79</v>
      </c>
      <c r="H17" s="12" t="s">
        <v>80</v>
      </c>
      <c r="I17" s="12" t="s">
        <v>81</v>
      </c>
      <c r="J17" s="12" t="s">
        <v>82</v>
      </c>
      <c r="K17" s="12">
        <v>50</v>
      </c>
      <c r="L17" s="12">
        <v>0</v>
      </c>
      <c r="M17" s="12">
        <v>0</v>
      </c>
      <c r="N17" s="12">
        <v>4</v>
      </c>
      <c r="O17" s="12">
        <v>0</v>
      </c>
      <c r="P17" s="12">
        <v>0</v>
      </c>
      <c r="Q17" s="12">
        <v>2</v>
      </c>
      <c r="R17" s="18">
        <f t="shared" si="0"/>
        <v>94</v>
      </c>
      <c r="S17" s="19"/>
      <c r="T17" s="10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20"/>
    </row>
    <row r="18" ht="53" customHeight="1" spans="1:46">
      <c r="A18" s="10"/>
      <c r="B18" s="11"/>
      <c r="C18" s="12" t="s">
        <v>83</v>
      </c>
      <c r="D18" s="13">
        <v>46189</v>
      </c>
      <c r="E18" s="14" t="str">
        <f>_xlfn.DISPIMG("ID_2AA8E9FD308747E7BE920A83D9C7001D",1)</f>
        <v>=DISPIMG("ID_2AA8E9FD308747E7BE920A83D9C7001D",1)</v>
      </c>
      <c r="F18" s="12" t="s">
        <v>46</v>
      </c>
      <c r="G18" s="12" t="s">
        <v>84</v>
      </c>
      <c r="H18" s="12" t="s">
        <v>85</v>
      </c>
      <c r="I18" s="12" t="s">
        <v>86</v>
      </c>
      <c r="J18" s="12" t="s">
        <v>87</v>
      </c>
      <c r="K18" s="12">
        <v>56</v>
      </c>
      <c r="L18" s="12">
        <v>0</v>
      </c>
      <c r="M18" s="12">
        <v>0</v>
      </c>
      <c r="N18" s="12">
        <v>2</v>
      </c>
      <c r="O18" s="12">
        <v>0</v>
      </c>
      <c r="P18" s="12">
        <v>0</v>
      </c>
      <c r="Q18" s="12">
        <v>2</v>
      </c>
      <c r="R18" s="18">
        <f>100-(N17+O17+P17+Q17)</f>
        <v>94</v>
      </c>
      <c r="S18" s="19"/>
      <c r="T18" s="10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20"/>
    </row>
    <row r="19" ht="57" customHeight="1" spans="1:55">
      <c r="A19" s="10" t="s">
        <v>88</v>
      </c>
      <c r="B19" s="11" t="s">
        <v>89</v>
      </c>
      <c r="C19" s="12" t="s">
        <v>31</v>
      </c>
      <c r="D19" s="13">
        <v>46190</v>
      </c>
      <c r="E19" s="14" t="str">
        <f>_xlfn.DISPIMG("ID_464C0DBA6979438D920A7B716F9055AE",1)</f>
        <v>=DISPIMG("ID_464C0DBA6979438D920A7B716F9055AE",1)</v>
      </c>
      <c r="F19" s="12" t="s">
        <v>24</v>
      </c>
      <c r="G19" s="12" t="s">
        <v>90</v>
      </c>
      <c r="H19" s="12" t="s">
        <v>91</v>
      </c>
      <c r="I19" s="12" t="s">
        <v>27</v>
      </c>
      <c r="J19" s="12" t="s">
        <v>27</v>
      </c>
      <c r="K19" s="12" t="s">
        <v>27</v>
      </c>
      <c r="L19" s="12" t="s">
        <v>27</v>
      </c>
      <c r="M19" s="12" t="s">
        <v>27</v>
      </c>
      <c r="N19" s="12">
        <v>2</v>
      </c>
      <c r="O19" s="12">
        <v>0</v>
      </c>
      <c r="P19" s="12">
        <v>0</v>
      </c>
      <c r="Q19" s="12">
        <v>2</v>
      </c>
      <c r="R19" s="18">
        <f t="shared" ref="R19:R32" si="1">100-(N19+O19+P19+Q19)</f>
        <v>96</v>
      </c>
      <c r="S19" s="19"/>
      <c r="T19" s="10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20"/>
    </row>
    <row r="20" ht="57" customHeight="1" spans="1:55">
      <c r="A20" s="10"/>
      <c r="B20" s="11"/>
      <c r="C20" s="12" t="s">
        <v>23</v>
      </c>
      <c r="D20" s="13">
        <v>46190</v>
      </c>
      <c r="E20" s="14" t="str">
        <f>_xlfn.DISPIMG("ID_4BB7F9AD31CE4EB9829A1ADC72B7A19B",1)</f>
        <v>=DISPIMG("ID_4BB7F9AD31CE4EB9829A1ADC72B7A19B",1)</v>
      </c>
      <c r="F20" s="12" t="s">
        <v>65</v>
      </c>
      <c r="G20" s="12" t="s">
        <v>92</v>
      </c>
      <c r="H20" s="12" t="s">
        <v>26</v>
      </c>
      <c r="I20" s="12" t="s">
        <v>27</v>
      </c>
      <c r="J20" s="12" t="s">
        <v>27</v>
      </c>
      <c r="K20" s="12" t="s">
        <v>27</v>
      </c>
      <c r="L20" s="12" t="s">
        <v>27</v>
      </c>
      <c r="M20" s="12" t="s">
        <v>27</v>
      </c>
      <c r="N20" s="12">
        <v>0</v>
      </c>
      <c r="O20" s="12">
        <v>0</v>
      </c>
      <c r="P20" s="12">
        <v>0</v>
      </c>
      <c r="Q20" s="12">
        <v>10</v>
      </c>
      <c r="R20" s="18">
        <f t="shared" si="1"/>
        <v>90</v>
      </c>
      <c r="S20" s="19"/>
      <c r="T20" s="10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20"/>
    </row>
    <row r="21" ht="57" customHeight="1" spans="1:55">
      <c r="A21" s="10"/>
      <c r="B21" s="11"/>
      <c r="C21" s="12" t="s">
        <v>93</v>
      </c>
      <c r="D21" s="13">
        <v>46190</v>
      </c>
      <c r="E21" s="14" t="str">
        <f>_xlfn.DISPIMG("ID_6EF3CF86E34F4EDC81FDD05EA8C103EF",1)</f>
        <v>=DISPIMG("ID_6EF3CF86E34F4EDC81FDD05EA8C103EF",1)</v>
      </c>
      <c r="F21" s="12" t="s">
        <v>74</v>
      </c>
      <c r="G21" s="12" t="s">
        <v>94</v>
      </c>
      <c r="H21" s="12" t="s">
        <v>95</v>
      </c>
      <c r="I21" s="12" t="s">
        <v>27</v>
      </c>
      <c r="J21" s="12" t="s">
        <v>27</v>
      </c>
      <c r="K21" s="12" t="s">
        <v>27</v>
      </c>
      <c r="L21" s="12" t="s">
        <v>27</v>
      </c>
      <c r="M21" s="12" t="s">
        <v>27</v>
      </c>
      <c r="N21" s="12">
        <v>0</v>
      </c>
      <c r="O21" s="12">
        <v>0</v>
      </c>
      <c r="P21" s="12">
        <v>0</v>
      </c>
      <c r="Q21" s="12">
        <v>2</v>
      </c>
      <c r="R21" s="18">
        <f t="shared" si="1"/>
        <v>98</v>
      </c>
      <c r="S21" s="19"/>
      <c r="T21" s="10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20"/>
    </row>
    <row r="22" ht="57" customHeight="1" spans="1:55">
      <c r="A22" s="10"/>
      <c r="B22" s="11"/>
      <c r="C22" s="12" t="s">
        <v>64</v>
      </c>
      <c r="D22" s="13">
        <v>46190</v>
      </c>
      <c r="E22" s="14" t="str">
        <f>_xlfn.DISPIMG("ID_FC0B8F9F6C6948EDB292F44D7FBBC858",1)</f>
        <v>=DISPIMG("ID_FC0B8F9F6C6948EDB292F44D7FBBC858",1)</v>
      </c>
      <c r="F22" s="12" t="s">
        <v>36</v>
      </c>
      <c r="G22" s="12" t="s">
        <v>96</v>
      </c>
      <c r="H22" s="12" t="s">
        <v>97</v>
      </c>
      <c r="I22" s="12" t="s">
        <v>27</v>
      </c>
      <c r="J22" s="12" t="s">
        <v>27</v>
      </c>
      <c r="K22" s="12" t="s">
        <v>27</v>
      </c>
      <c r="L22" s="12" t="s">
        <v>27</v>
      </c>
      <c r="M22" s="12" t="s">
        <v>27</v>
      </c>
      <c r="N22" s="12">
        <v>3</v>
      </c>
      <c r="O22" s="12">
        <v>1</v>
      </c>
      <c r="P22" s="12">
        <v>0</v>
      </c>
      <c r="Q22" s="12">
        <v>1</v>
      </c>
      <c r="R22" s="18">
        <f t="shared" si="1"/>
        <v>95</v>
      </c>
      <c r="S22" s="19"/>
      <c r="T22" s="10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20"/>
    </row>
    <row r="23" ht="57" customHeight="1" spans="1:55">
      <c r="A23" s="10"/>
      <c r="B23" s="11"/>
      <c r="C23" s="12" t="s">
        <v>59</v>
      </c>
      <c r="D23" s="13">
        <v>46190</v>
      </c>
      <c r="E23" s="14" t="str">
        <f>_xlfn.DISPIMG("ID_531B95EFAD42471496BEF34D6DD2D131",1)</f>
        <v>=DISPIMG("ID_531B95EFAD42471496BEF34D6DD2D131",1)</v>
      </c>
      <c r="F23" s="12" t="s">
        <v>36</v>
      </c>
      <c r="G23" s="12" t="s">
        <v>98</v>
      </c>
      <c r="H23" s="12" t="s">
        <v>99</v>
      </c>
      <c r="I23" s="12" t="s">
        <v>27</v>
      </c>
      <c r="J23" s="12" t="s">
        <v>27</v>
      </c>
      <c r="K23" s="12" t="s">
        <v>27</v>
      </c>
      <c r="L23" s="12" t="s">
        <v>27</v>
      </c>
      <c r="M23" s="12" t="s">
        <v>27</v>
      </c>
      <c r="N23" s="12">
        <v>2</v>
      </c>
      <c r="O23" s="12">
        <v>2</v>
      </c>
      <c r="P23" s="12">
        <v>2</v>
      </c>
      <c r="Q23" s="12">
        <v>8</v>
      </c>
      <c r="R23" s="18">
        <f t="shared" si="1"/>
        <v>86</v>
      </c>
      <c r="S23" s="19"/>
      <c r="T23" s="10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20"/>
    </row>
    <row r="24" ht="57" customHeight="1" spans="1:55">
      <c r="A24" s="10"/>
      <c r="B24" s="11"/>
      <c r="C24" s="12" t="s">
        <v>100</v>
      </c>
      <c r="D24" s="13">
        <v>46190</v>
      </c>
      <c r="E24" s="14" t="str">
        <f>_xlfn.DISPIMG("ID_F1BDDDDCD81F47A99A7015E5235E6A1D",1)</f>
        <v>=DISPIMG("ID_F1BDDDDCD81F47A99A7015E5235E6A1D",1)</v>
      </c>
      <c r="F24" s="12" t="s">
        <v>36</v>
      </c>
      <c r="G24" s="12" t="s">
        <v>101</v>
      </c>
      <c r="H24" s="12" t="s">
        <v>102</v>
      </c>
      <c r="I24" s="12" t="s">
        <v>27</v>
      </c>
      <c r="J24" s="12" t="s">
        <v>27</v>
      </c>
      <c r="K24" s="12" t="s">
        <v>27</v>
      </c>
      <c r="L24" s="12" t="s">
        <v>27</v>
      </c>
      <c r="M24" s="12" t="s">
        <v>27</v>
      </c>
      <c r="N24" s="12">
        <v>5</v>
      </c>
      <c r="O24" s="12">
        <v>0</v>
      </c>
      <c r="P24" s="12">
        <v>0</v>
      </c>
      <c r="Q24" s="12">
        <v>4</v>
      </c>
      <c r="R24" s="18">
        <f t="shared" si="1"/>
        <v>91</v>
      </c>
      <c r="S24" s="19"/>
      <c r="T24" s="10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20"/>
    </row>
    <row r="25" ht="57" customHeight="1" spans="1:55">
      <c r="A25" s="10"/>
      <c r="B25" s="11"/>
      <c r="C25" s="12" t="s">
        <v>103</v>
      </c>
      <c r="D25" s="13">
        <v>46190</v>
      </c>
      <c r="E25" s="14" t="str">
        <f>_xlfn.DISPIMG("ID_CCE4DE756AC2467DA260F1E3B41958CC",1)</f>
        <v>=DISPIMG("ID_CCE4DE756AC2467DA260F1E3B41958CC",1)</v>
      </c>
      <c r="F25" s="12" t="s">
        <v>32</v>
      </c>
      <c r="G25" s="12" t="s">
        <v>104</v>
      </c>
      <c r="H25" s="12" t="s">
        <v>105</v>
      </c>
      <c r="I25" s="12" t="s">
        <v>27</v>
      </c>
      <c r="J25" s="12" t="s">
        <v>27</v>
      </c>
      <c r="K25" s="12" t="s">
        <v>27</v>
      </c>
      <c r="L25" s="12" t="s">
        <v>27</v>
      </c>
      <c r="M25" s="12" t="s">
        <v>27</v>
      </c>
      <c r="N25" s="12">
        <v>3</v>
      </c>
      <c r="O25" s="12">
        <v>0</v>
      </c>
      <c r="P25" s="12">
        <v>2</v>
      </c>
      <c r="Q25" s="12">
        <v>3</v>
      </c>
      <c r="R25" s="18">
        <f t="shared" si="1"/>
        <v>92</v>
      </c>
      <c r="S25" s="19"/>
      <c r="T25" s="10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20"/>
    </row>
    <row r="26" ht="57" customHeight="1" spans="1:55">
      <c r="A26" s="10"/>
      <c r="B26" s="11"/>
      <c r="C26" s="12" t="s">
        <v>106</v>
      </c>
      <c r="D26" s="13">
        <v>46190</v>
      </c>
      <c r="E26" s="14" t="str">
        <f>_xlfn.DISPIMG("ID_B02FD6C7F6E14DDBB3CA8819053C0988",1)</f>
        <v>=DISPIMG("ID_B02FD6C7F6E14DDBB3CA8819053C0988",1)</v>
      </c>
      <c r="F26" s="12" t="s">
        <v>65</v>
      </c>
      <c r="G26" s="12" t="s">
        <v>107</v>
      </c>
      <c r="H26" s="12" t="s">
        <v>108</v>
      </c>
      <c r="I26" s="12" t="s">
        <v>27</v>
      </c>
      <c r="J26" s="12" t="s">
        <v>27</v>
      </c>
      <c r="K26" s="12" t="s">
        <v>27</v>
      </c>
      <c r="L26" s="12" t="s">
        <v>27</v>
      </c>
      <c r="M26" s="12" t="s">
        <v>27</v>
      </c>
      <c r="N26" s="12">
        <v>4</v>
      </c>
      <c r="O26" s="12">
        <v>0</v>
      </c>
      <c r="P26" s="12">
        <v>0</v>
      </c>
      <c r="Q26" s="12">
        <v>5</v>
      </c>
      <c r="R26" s="18">
        <f t="shared" si="1"/>
        <v>91</v>
      </c>
      <c r="S26" s="19"/>
      <c r="T26" s="10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20"/>
    </row>
    <row r="27" ht="57" customHeight="1" spans="1:55">
      <c r="A27" s="10"/>
      <c r="B27" s="11"/>
      <c r="C27" s="12" t="s">
        <v>109</v>
      </c>
      <c r="D27" s="13">
        <v>46190</v>
      </c>
      <c r="E27" s="14" t="str">
        <f>_xlfn.DISPIMG("ID_241F81DD97CD4A43B97C57FBA726D934",1)</f>
        <v>=DISPIMG("ID_241F81DD97CD4A43B97C57FBA726D934",1)</v>
      </c>
      <c r="F27" s="12" t="s">
        <v>36</v>
      </c>
      <c r="G27" s="12" t="s">
        <v>110</v>
      </c>
      <c r="H27" s="12" t="s">
        <v>102</v>
      </c>
      <c r="I27" s="12" t="s">
        <v>27</v>
      </c>
      <c r="J27" s="12" t="s">
        <v>27</v>
      </c>
      <c r="K27" s="12" t="s">
        <v>27</v>
      </c>
      <c r="L27" s="12" t="s">
        <v>27</v>
      </c>
      <c r="M27" s="12" t="s">
        <v>27</v>
      </c>
      <c r="N27" s="12">
        <v>4</v>
      </c>
      <c r="O27" s="12">
        <v>0</v>
      </c>
      <c r="P27" s="12">
        <v>0</v>
      </c>
      <c r="Q27" s="12">
        <v>7</v>
      </c>
      <c r="R27" s="18">
        <f t="shared" si="1"/>
        <v>89</v>
      </c>
      <c r="S27" s="19"/>
      <c r="T27" s="10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20"/>
    </row>
    <row r="28" ht="57" customHeight="1" spans="1:55">
      <c r="A28" s="10"/>
      <c r="B28" s="11"/>
      <c r="C28" s="12" t="s">
        <v>111</v>
      </c>
      <c r="D28" s="13">
        <v>46190</v>
      </c>
      <c r="E28" s="14" t="str">
        <f>_xlfn.DISPIMG("ID_58B852B69C2C42D6BF5539D9D7342067",1)</f>
        <v>=DISPIMG("ID_58B852B69C2C42D6BF5539D9D7342067",1)</v>
      </c>
      <c r="F28" s="12" t="s">
        <v>65</v>
      </c>
      <c r="G28" s="12" t="s">
        <v>112</v>
      </c>
      <c r="H28" s="12" t="s">
        <v>113</v>
      </c>
      <c r="I28" s="12" t="s">
        <v>27</v>
      </c>
      <c r="J28" s="12" t="s">
        <v>27</v>
      </c>
      <c r="K28" s="12" t="s">
        <v>27</v>
      </c>
      <c r="L28" s="12" t="s">
        <v>27</v>
      </c>
      <c r="M28" s="12" t="s">
        <v>27</v>
      </c>
      <c r="N28" s="12">
        <v>2</v>
      </c>
      <c r="O28" s="12">
        <v>0</v>
      </c>
      <c r="P28" s="12">
        <v>0</v>
      </c>
      <c r="Q28" s="12">
        <v>4</v>
      </c>
      <c r="R28" s="18">
        <f t="shared" si="1"/>
        <v>94</v>
      </c>
      <c r="S28" s="19"/>
      <c r="T28" s="10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20"/>
    </row>
    <row r="29" ht="57" customHeight="1" spans="1:55">
      <c r="A29" s="10" t="s">
        <v>114</v>
      </c>
      <c r="B29" s="11" t="s">
        <v>115</v>
      </c>
      <c r="C29" s="12" t="s">
        <v>116</v>
      </c>
      <c r="D29" s="13">
        <v>46191</v>
      </c>
      <c r="E29" s="14" t="str">
        <f>_xlfn.DISPIMG("ID_FDDFB153A7B448108AFE24BFCA11EED3",1)</f>
        <v>=DISPIMG("ID_FDDFB153A7B448108AFE24BFCA11EED3",1)</v>
      </c>
      <c r="F29" s="12" t="s">
        <v>117</v>
      </c>
      <c r="G29" s="12" t="s">
        <v>118</v>
      </c>
      <c r="H29" s="12" t="s">
        <v>119</v>
      </c>
      <c r="I29" s="12" t="s">
        <v>120</v>
      </c>
      <c r="J29" s="12" t="s">
        <v>121</v>
      </c>
      <c r="K29" s="12">
        <v>32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3</v>
      </c>
      <c r="R29" s="19">
        <f t="shared" si="1"/>
        <v>97</v>
      </c>
      <c r="S29" s="19"/>
      <c r="T29" s="10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20"/>
    </row>
    <row r="30" ht="57" customHeight="1" spans="1:55">
      <c r="A30" s="10"/>
      <c r="B30" s="11"/>
      <c r="C30" s="12" t="s">
        <v>122</v>
      </c>
      <c r="D30" s="13">
        <v>46191</v>
      </c>
      <c r="E30" s="14" t="str">
        <f>_xlfn.DISPIMG("ID_A527B51EF2C64199A4C405FF133B6EC5",1)</f>
        <v>=DISPIMG("ID_A527B51EF2C64199A4C405FF133B6EC5",1)</v>
      </c>
      <c r="F30" s="12" t="s">
        <v>117</v>
      </c>
      <c r="G30" s="12" t="s">
        <v>123</v>
      </c>
      <c r="H30" s="12" t="s">
        <v>124</v>
      </c>
      <c r="I30" s="12" t="s">
        <v>125</v>
      </c>
      <c r="J30" s="12" t="s">
        <v>121</v>
      </c>
      <c r="K30" s="12">
        <v>28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3</v>
      </c>
      <c r="R30" s="19">
        <f t="shared" si="1"/>
        <v>97</v>
      </c>
      <c r="S30" s="19"/>
      <c r="T30" s="10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20"/>
    </row>
    <row r="31" ht="57" customHeight="1" spans="1:55">
      <c r="A31" s="10"/>
      <c r="B31" s="11"/>
      <c r="C31" s="12" t="s">
        <v>126</v>
      </c>
      <c r="D31" s="13">
        <v>46191</v>
      </c>
      <c r="E31" s="14" t="str">
        <f>_xlfn.DISPIMG("ID_37CED5506C314547B92E6EE4BDFBBC6F",1)</f>
        <v>=DISPIMG("ID_37CED5506C314547B92E6EE4BDFBBC6F",1)</v>
      </c>
      <c r="F31" s="12" t="s">
        <v>127</v>
      </c>
      <c r="G31" s="12" t="s">
        <v>128</v>
      </c>
      <c r="H31" s="12" t="s">
        <v>129</v>
      </c>
      <c r="I31" s="12" t="s">
        <v>130</v>
      </c>
      <c r="J31" s="12" t="s">
        <v>131</v>
      </c>
      <c r="K31" s="12">
        <v>59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2</v>
      </c>
      <c r="R31" s="19">
        <f t="shared" si="1"/>
        <v>98</v>
      </c>
      <c r="S31" s="19"/>
      <c r="T31" s="10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20"/>
    </row>
    <row r="32" ht="57" customHeight="1" spans="1:55">
      <c r="A32" s="10"/>
      <c r="B32" s="11"/>
      <c r="C32" s="12" t="s">
        <v>132</v>
      </c>
      <c r="D32" s="13">
        <v>46191</v>
      </c>
      <c r="E32" s="14" t="str">
        <f>_xlfn.DISPIMG("ID_4597712489474433B6FDFEF83BE62D09",1)</f>
        <v>=DISPIMG("ID_4597712489474433B6FDFEF83BE62D09",1)</v>
      </c>
      <c r="F32" s="12" t="s">
        <v>127</v>
      </c>
      <c r="G32" s="12" t="s">
        <v>133</v>
      </c>
      <c r="H32" s="12" t="s">
        <v>134</v>
      </c>
      <c r="I32" s="12" t="s">
        <v>135</v>
      </c>
      <c r="J32" s="12" t="s">
        <v>131</v>
      </c>
      <c r="K32" s="12">
        <v>40</v>
      </c>
      <c r="L32" s="12">
        <v>0</v>
      </c>
      <c r="M32" s="12">
        <v>0</v>
      </c>
      <c r="N32" s="12">
        <v>2</v>
      </c>
      <c r="O32" s="12">
        <v>0</v>
      </c>
      <c r="P32" s="12">
        <v>0</v>
      </c>
      <c r="Q32" s="12">
        <v>0</v>
      </c>
      <c r="R32" s="19">
        <f t="shared" si="1"/>
        <v>98</v>
      </c>
      <c r="S32" s="19"/>
      <c r="T32" s="10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20"/>
    </row>
    <row r="33" spans="1:53">
      <c r="A33" s="15"/>
      <c r="B33" s="15"/>
      <c r="C33" s="15"/>
      <c r="D33" s="16"/>
      <c r="E33" s="15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>
      <c r="A34" s="15"/>
      <c r="B34" s="15"/>
      <c r="C34" s="15"/>
      <c r="D34" s="16"/>
      <c r="E34" s="15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</row>
    <row r="35" spans="1:53">
      <c r="A35" s="15"/>
      <c r="B35" s="15"/>
      <c r="C35" s="15"/>
      <c r="D35" s="16"/>
      <c r="E35" s="15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</row>
    <row r="36" spans="1:53">
      <c r="A36" s="15"/>
      <c r="B36" s="15"/>
      <c r="C36" s="15"/>
      <c r="D36" s="16"/>
      <c r="E36" s="15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</row>
    <row r="37" spans="1:53">
      <c r="A37" s="15"/>
      <c r="B37" s="15"/>
      <c r="C37" s="15"/>
      <c r="D37" s="16"/>
      <c r="E37" s="15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</row>
    <row r="38" spans="1:53">
      <c r="A38" s="15"/>
      <c r="B38" s="15"/>
      <c r="C38" s="15"/>
      <c r="D38" s="16"/>
      <c r="E38" s="15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</row>
    <row r="39" spans="1:53">
      <c r="A39" s="15"/>
      <c r="B39" s="15"/>
      <c r="C39" s="15"/>
      <c r="D39" s="16"/>
      <c r="E39" s="15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</row>
    <row r="40" spans="1:53">
      <c r="A40" s="15"/>
      <c r="B40" s="15"/>
      <c r="C40" s="15"/>
      <c r="D40" s="16"/>
      <c r="E40" s="15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>
      <c r="A41" s="15"/>
      <c r="B41" s="15"/>
      <c r="C41" s="15"/>
      <c r="D41" s="16"/>
      <c r="E41" s="15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</row>
    <row r="42" spans="1:53">
      <c r="A42" s="15"/>
      <c r="B42" s="15"/>
      <c r="C42" s="15"/>
      <c r="D42" s="16"/>
      <c r="E42" s="15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</row>
    <row r="43" spans="1:53">
      <c r="A43" s="15"/>
      <c r="B43" s="15"/>
      <c r="C43" s="15"/>
      <c r="D43" s="16"/>
      <c r="E43" s="15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</row>
    <row r="44" spans="1:53">
      <c r="A44" s="15"/>
      <c r="B44" s="15"/>
      <c r="C44" s="15"/>
      <c r="D44" s="16"/>
      <c r="E44" s="15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</row>
    <row r="45" spans="1:53">
      <c r="A45" s="15"/>
      <c r="B45" s="15"/>
      <c r="C45" s="15"/>
      <c r="D45" s="16"/>
      <c r="E45" s="15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</row>
    <row r="46" spans="1:53">
      <c r="A46" s="15"/>
      <c r="B46" s="15"/>
      <c r="C46" s="15"/>
      <c r="D46" s="16"/>
      <c r="E46" s="15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</row>
    <row r="47" spans="1:53">
      <c r="A47" s="15"/>
      <c r="B47" s="15"/>
      <c r="C47" s="15"/>
      <c r="D47" s="16"/>
      <c r="E47" s="15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>
      <c r="A48" s="15"/>
      <c r="B48" s="15"/>
      <c r="C48" s="15"/>
      <c r="D48" s="16"/>
      <c r="E48" s="15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</row>
    <row r="49" spans="1:53">
      <c r="A49" s="15"/>
      <c r="B49" s="15"/>
      <c r="C49" s="15"/>
      <c r="D49" s="16"/>
      <c r="E49" s="15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</row>
    <row r="50" spans="1:53">
      <c r="A50" s="15"/>
      <c r="B50" s="15"/>
      <c r="C50" s="15"/>
      <c r="D50" s="16"/>
      <c r="E50" s="15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</row>
    <row r="51" spans="1:53">
      <c r="A51" s="15"/>
      <c r="B51" s="15"/>
      <c r="C51" s="15"/>
      <c r="D51" s="16"/>
      <c r="E51" s="15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</row>
    <row r="52" spans="1:53">
      <c r="A52" s="15"/>
      <c r="B52" s="15"/>
      <c r="C52" s="15"/>
      <c r="D52" s="16"/>
      <c r="E52" s="15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</row>
    <row r="53" spans="1:53">
      <c r="A53" s="15"/>
      <c r="B53" s="15"/>
      <c r="C53" s="15"/>
      <c r="D53" s="16"/>
      <c r="E53" s="15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</row>
    <row r="54" spans="1:53">
      <c r="A54" s="15"/>
      <c r="B54" s="15"/>
      <c r="C54" s="15"/>
      <c r="D54" s="16"/>
      <c r="E54" s="15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>
      <c r="A55" s="15"/>
      <c r="B55" s="15"/>
      <c r="C55" s="15"/>
      <c r="D55" s="16"/>
      <c r="E55" s="15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</row>
    <row r="56" spans="1:53">
      <c r="A56" s="15"/>
      <c r="B56" s="15"/>
      <c r="C56" s="15"/>
      <c r="D56" s="16"/>
      <c r="E56" s="15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</row>
    <row r="57" spans="1:53">
      <c r="A57" s="15"/>
      <c r="B57" s="15"/>
      <c r="C57" s="15"/>
      <c r="D57" s="16"/>
      <c r="E57" s="15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</row>
    <row r="58" spans="1:53">
      <c r="A58" s="15"/>
      <c r="B58" s="15"/>
      <c r="C58" s="15"/>
      <c r="D58" s="16"/>
      <c r="E58" s="15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</row>
    <row r="59" spans="1:53">
      <c r="A59" s="15"/>
      <c r="B59" s="15"/>
      <c r="C59" s="15"/>
      <c r="D59" s="16"/>
      <c r="E59" s="15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</row>
    <row r="60" spans="1:53">
      <c r="A60" s="15"/>
      <c r="B60" s="15"/>
      <c r="C60" s="15"/>
      <c r="D60" s="16"/>
      <c r="E60" s="15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</row>
    <row r="61" spans="1:53">
      <c r="A61" s="15"/>
      <c r="B61" s="15"/>
      <c r="C61" s="15"/>
      <c r="D61" s="16"/>
      <c r="E61" s="15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</row>
    <row r="62" spans="1:53">
      <c r="A62" s="15"/>
      <c r="B62" s="15"/>
      <c r="C62" s="15"/>
      <c r="D62" s="16"/>
      <c r="E62" s="15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</row>
    <row r="63" spans="1:53">
      <c r="A63" s="15"/>
      <c r="B63" s="15"/>
      <c r="C63" s="15"/>
      <c r="D63" s="16"/>
      <c r="E63" s="15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</row>
    <row r="64" spans="1:53">
      <c r="A64" s="15"/>
      <c r="B64" s="15"/>
      <c r="C64" s="15"/>
      <c r="D64" s="16"/>
      <c r="E64" s="15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</row>
    <row r="65" spans="1:53">
      <c r="A65" s="15"/>
      <c r="B65" s="15"/>
      <c r="C65" s="15"/>
      <c r="D65" s="16"/>
      <c r="E65" s="15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15"/>
      <c r="AZ65" s="15"/>
      <c r="BA65" s="15"/>
    </row>
    <row r="66" spans="1:53">
      <c r="A66" s="15"/>
      <c r="B66" s="15"/>
      <c r="C66" s="15"/>
      <c r="D66" s="16"/>
      <c r="E66" s="15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</row>
    <row r="67" spans="1:53">
      <c r="A67" s="15"/>
      <c r="B67" s="15"/>
      <c r="C67" s="15"/>
      <c r="D67" s="16"/>
      <c r="E67" s="15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5"/>
      <c r="AZ67" s="15"/>
      <c r="BA67" s="15"/>
    </row>
    <row r="68" spans="1:53">
      <c r="A68" s="15"/>
      <c r="B68" s="15"/>
      <c r="C68" s="15"/>
      <c r="D68" s="16"/>
      <c r="E68" s="15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</row>
    <row r="69" spans="1:53">
      <c r="A69" s="15"/>
      <c r="B69" s="15"/>
      <c r="C69" s="15"/>
      <c r="D69" s="16"/>
      <c r="E69" s="15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</row>
    <row r="70" spans="1:53">
      <c r="A70" s="15"/>
      <c r="B70" s="15"/>
      <c r="C70" s="15"/>
      <c r="D70" s="16"/>
      <c r="E70" s="15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</row>
    <row r="71" spans="1:53">
      <c r="A71" s="15"/>
      <c r="B71" s="15"/>
      <c r="C71" s="15"/>
      <c r="D71" s="16"/>
      <c r="E71" s="15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</row>
    <row r="72" spans="1:53">
      <c r="A72" s="15"/>
      <c r="B72" s="15"/>
      <c r="C72" s="15"/>
      <c r="D72" s="16"/>
      <c r="E72" s="15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</row>
    <row r="73" spans="1:53">
      <c r="A73" s="15"/>
      <c r="B73" s="15"/>
      <c r="C73" s="15"/>
      <c r="D73" s="16"/>
      <c r="E73" s="15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</row>
    <row r="74" spans="1:53">
      <c r="A74" s="15"/>
      <c r="B74" s="15"/>
      <c r="C74" s="15"/>
      <c r="D74" s="16"/>
      <c r="E74" s="15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</row>
    <row r="75" spans="1:53">
      <c r="A75" s="15"/>
      <c r="B75" s="15"/>
      <c r="C75" s="15"/>
      <c r="D75" s="16"/>
      <c r="E75" s="15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</row>
    <row r="76" spans="1:53">
      <c r="A76" s="15"/>
      <c r="B76" s="15"/>
      <c r="C76" s="15"/>
      <c r="D76" s="16"/>
      <c r="E76" s="15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</row>
    <row r="77" spans="1:53">
      <c r="A77" s="15"/>
      <c r="B77" s="15"/>
      <c r="C77" s="15"/>
      <c r="D77" s="16"/>
      <c r="E77" s="15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</row>
    <row r="78" spans="1:53">
      <c r="A78" s="15"/>
      <c r="B78" s="15"/>
      <c r="C78" s="15"/>
      <c r="D78" s="16"/>
      <c r="E78" s="15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</row>
    <row r="79" spans="1:53">
      <c r="A79" s="15"/>
      <c r="B79" s="15"/>
      <c r="C79" s="15"/>
      <c r="D79" s="16"/>
      <c r="E79" s="15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</row>
    <row r="80" spans="1:53">
      <c r="A80" s="15"/>
      <c r="B80" s="15"/>
      <c r="C80" s="15"/>
      <c r="D80" s="16"/>
      <c r="E80" s="15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</row>
    <row r="81" spans="1:53">
      <c r="A81" s="15"/>
      <c r="B81" s="15"/>
      <c r="C81" s="15"/>
      <c r="D81" s="16"/>
      <c r="E81" s="15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</row>
    <row r="82" spans="1:53">
      <c r="A82" s="15"/>
      <c r="B82" s="15"/>
      <c r="C82" s="15"/>
      <c r="D82" s="16"/>
      <c r="E82" s="15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5"/>
      <c r="AK82" s="15"/>
      <c r="AL82" s="15"/>
      <c r="AM82" s="15"/>
      <c r="AN82" s="15"/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</row>
    <row r="83" spans="1:53">
      <c r="A83" s="15"/>
      <c r="B83" s="15"/>
      <c r="C83" s="15"/>
      <c r="D83" s="16"/>
      <c r="E83" s="15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</row>
    <row r="84" spans="1:53">
      <c r="A84" s="15"/>
      <c r="B84" s="15"/>
      <c r="C84" s="15"/>
      <c r="D84" s="16"/>
      <c r="E84" s="15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</row>
    <row r="85" spans="1:53">
      <c r="A85" s="15"/>
      <c r="B85" s="15"/>
      <c r="C85" s="15"/>
      <c r="D85" s="16"/>
      <c r="E85" s="15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</row>
    <row r="86" spans="1:53">
      <c r="A86" s="15"/>
      <c r="B86" s="15"/>
      <c r="C86" s="15"/>
      <c r="D86" s="16"/>
      <c r="E86" s="15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</row>
    <row r="87" spans="1:53">
      <c r="A87" s="15"/>
      <c r="B87" s="15"/>
      <c r="C87" s="15"/>
      <c r="D87" s="16"/>
      <c r="E87" s="15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</row>
    <row r="88" spans="1:53">
      <c r="A88" s="15"/>
      <c r="B88" s="15"/>
      <c r="C88" s="15"/>
      <c r="D88" s="16"/>
      <c r="E88" s="15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</row>
    <row r="89" spans="1:53">
      <c r="A89" s="15"/>
      <c r="B89" s="15"/>
      <c r="C89" s="15"/>
      <c r="D89" s="16"/>
      <c r="E89" s="15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</row>
    <row r="90" spans="1:53">
      <c r="A90" s="15"/>
      <c r="B90" s="15"/>
      <c r="C90" s="15"/>
      <c r="D90" s="16"/>
      <c r="E90" s="15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</row>
    <row r="91" spans="1:53">
      <c r="A91" s="15"/>
      <c r="B91" s="15"/>
      <c r="C91" s="15"/>
      <c r="D91" s="16"/>
      <c r="E91" s="15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</row>
    <row r="92" spans="1:53">
      <c r="A92" s="15"/>
      <c r="B92" s="15"/>
      <c r="C92" s="15"/>
      <c r="D92" s="16"/>
      <c r="E92" s="15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/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</row>
    <row r="93" spans="1:53">
      <c r="A93" s="15"/>
      <c r="B93" s="15"/>
      <c r="C93" s="15"/>
      <c r="D93" s="16"/>
      <c r="E93" s="15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</row>
    <row r="94" spans="1:53">
      <c r="A94" s="15"/>
      <c r="B94" s="15"/>
      <c r="C94" s="15"/>
      <c r="D94" s="16"/>
      <c r="E94" s="15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</row>
    <row r="95" spans="1:53">
      <c r="A95" s="15"/>
      <c r="B95" s="15"/>
      <c r="C95" s="15"/>
      <c r="D95" s="16"/>
      <c r="E95" s="15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</row>
    <row r="96" spans="1:53">
      <c r="A96" s="15"/>
      <c r="B96" s="15"/>
      <c r="C96" s="15"/>
      <c r="D96" s="16"/>
      <c r="E96" s="15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</row>
    <row r="97" spans="1:53">
      <c r="A97" s="15"/>
      <c r="B97" s="15"/>
      <c r="C97" s="15"/>
      <c r="D97" s="16"/>
      <c r="E97" s="15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</row>
    <row r="98" spans="1:53">
      <c r="A98" s="15"/>
      <c r="B98" s="15"/>
      <c r="C98" s="15"/>
      <c r="D98" s="16"/>
      <c r="E98" s="15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</row>
    <row r="99" spans="1:53">
      <c r="A99" s="15"/>
      <c r="B99" s="15"/>
      <c r="C99" s="15"/>
      <c r="D99" s="16"/>
      <c r="E99" s="15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</row>
    <row r="100" spans="1:53">
      <c r="A100" s="15"/>
      <c r="B100" s="15"/>
      <c r="C100" s="15"/>
      <c r="D100" s="16"/>
      <c r="E100" s="15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</row>
    <row r="101" spans="1:53">
      <c r="A101" s="15"/>
      <c r="B101" s="15"/>
      <c r="C101" s="15"/>
      <c r="D101" s="16"/>
      <c r="E101" s="15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</row>
    <row r="102" spans="1:53">
      <c r="A102" s="15"/>
      <c r="B102" s="15"/>
      <c r="C102" s="15"/>
      <c r="D102" s="16"/>
      <c r="E102" s="15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</row>
    <row r="103" spans="1:53">
      <c r="A103" s="15"/>
      <c r="B103" s="15"/>
      <c r="C103" s="15"/>
      <c r="D103" s="16"/>
      <c r="E103" s="15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</row>
    <row r="104" spans="1:53">
      <c r="A104" s="15"/>
      <c r="B104" s="15"/>
      <c r="C104" s="15"/>
      <c r="D104" s="16"/>
      <c r="E104" s="15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</row>
    <row r="105" spans="1:53">
      <c r="A105" s="15"/>
      <c r="B105" s="15"/>
      <c r="C105" s="15"/>
      <c r="D105" s="16"/>
      <c r="E105" s="15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5"/>
      <c r="AK105" s="15"/>
      <c r="AL105" s="15"/>
      <c r="AM105" s="15"/>
      <c r="AN105" s="15"/>
      <c r="AO105" s="15"/>
      <c r="AP105" s="15"/>
      <c r="AQ105" s="15"/>
      <c r="AR105" s="15"/>
      <c r="AS105" s="15"/>
      <c r="AT105" s="15"/>
      <c r="AU105" s="15"/>
      <c r="AV105" s="15"/>
      <c r="AW105" s="15"/>
      <c r="AX105" s="15"/>
      <c r="AY105" s="15"/>
      <c r="AZ105" s="15"/>
      <c r="BA105" s="15"/>
    </row>
    <row r="106" spans="1:53">
      <c r="A106" s="15"/>
      <c r="B106" s="15"/>
      <c r="C106" s="15"/>
      <c r="D106" s="16"/>
      <c r="E106" s="15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</row>
    <row r="107" spans="1:53">
      <c r="A107" s="15"/>
      <c r="B107" s="15"/>
      <c r="C107" s="15"/>
      <c r="D107" s="16"/>
      <c r="E107" s="15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  <c r="AI107" s="15"/>
      <c r="AJ107" s="15"/>
      <c r="AK107" s="15"/>
      <c r="AL107" s="15"/>
      <c r="AM107" s="15"/>
      <c r="AN107" s="15"/>
      <c r="AO107" s="15"/>
      <c r="AP107" s="15"/>
      <c r="AQ107" s="15"/>
      <c r="AR107" s="15"/>
      <c r="AS107" s="15"/>
      <c r="AT107" s="15"/>
      <c r="AU107" s="15"/>
      <c r="AV107" s="15"/>
      <c r="AW107" s="15"/>
      <c r="AX107" s="15"/>
      <c r="AY107" s="15"/>
      <c r="AZ107" s="15"/>
      <c r="BA107" s="15"/>
    </row>
    <row r="108" spans="1:53">
      <c r="A108" s="15"/>
      <c r="B108" s="15"/>
      <c r="C108" s="15"/>
      <c r="D108" s="16"/>
      <c r="E108" s="15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</row>
    <row r="109" spans="1:53">
      <c r="A109" s="15"/>
      <c r="B109" s="15"/>
      <c r="C109" s="15"/>
      <c r="D109" s="16"/>
      <c r="E109" s="15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  <c r="AJ109" s="15"/>
      <c r="AK109" s="15"/>
      <c r="AL109" s="15"/>
      <c r="AM109" s="15"/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/>
      <c r="BA109" s="15"/>
    </row>
    <row r="110" spans="1:53">
      <c r="A110" s="23"/>
      <c r="B110" s="23"/>
      <c r="C110" s="23"/>
      <c r="D110" s="24"/>
      <c r="E110" s="23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  <c r="AP110" s="23"/>
      <c r="AQ110" s="23"/>
      <c r="AR110" s="23"/>
      <c r="AS110" s="23"/>
      <c r="AT110" s="23"/>
      <c r="AU110" s="23"/>
      <c r="AV110" s="23"/>
      <c r="AW110" s="23"/>
      <c r="AX110" s="23"/>
      <c r="AY110" s="23"/>
      <c r="AZ110" s="23"/>
      <c r="BA110" s="23"/>
    </row>
  </sheetData>
  <mergeCells count="9">
    <mergeCell ref="A1:T1"/>
    <mergeCell ref="A3:A12"/>
    <mergeCell ref="A13:A18"/>
    <mergeCell ref="A19:A28"/>
    <mergeCell ref="A29:A32"/>
    <mergeCell ref="B3:B12"/>
    <mergeCell ref="B13:B18"/>
    <mergeCell ref="B19:B28"/>
    <mergeCell ref="B29:B32"/>
  </mergeCells>
  <pageMargins left="0.7" right="0.7" top="0.75" bottom="0.75" header="0.3" footer="0.75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禾</cp:lastModifiedBy>
  <cp:revision>0</cp:revision>
  <dcterms:created xsi:type="dcterms:W3CDTF">2025-09-03T02:21:00Z</dcterms:created>
  <dcterms:modified xsi:type="dcterms:W3CDTF">2026-06-18T06:08:29Z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D3D8E6B85FCC4D6BB6DADBC41E6AAABC_13</vt:lpwstr>
  </property>
  <property fmtid="{D5CDD505-2E9C-101B-9397-08002B2CF9AE}" pid="3" name="KSOProductBuildVer">
    <vt:lpwstr>2052-12.1.0.18912</vt:lpwstr>
  </property>
  <property fmtid="{D5CDD505-2E9C-101B-9397-08002B2CF9AE}" pid="4" name="CalculationRule">
    <vt:i4>0</vt:i4>
  </property>
</Properties>
</file>